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92" windowHeight="805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D27" i="1"/>
  <c r="F24" i="1"/>
  <c r="I24" i="1"/>
  <c r="G24" i="1"/>
  <c r="G20" i="1"/>
  <c r="G21" i="1"/>
  <c r="G19" i="1"/>
  <c r="I26" i="1"/>
  <c r="I25" i="1"/>
  <c r="I23" i="1"/>
  <c r="I22" i="1"/>
  <c r="I16" i="1"/>
  <c r="I15" i="1"/>
  <c r="I14" i="1"/>
  <c r="F15" i="1"/>
  <c r="D15" i="1"/>
  <c r="D12" i="1"/>
  <c r="F26" i="1"/>
  <c r="G26" i="1"/>
  <c r="I11" i="1"/>
  <c r="F23" i="1"/>
  <c r="G23" i="1"/>
  <c r="F22" i="1"/>
  <c r="F21" i="1"/>
  <c r="I21" i="1" s="1"/>
  <c r="F20" i="1"/>
  <c r="I20" i="1" s="1"/>
  <c r="F19" i="1"/>
  <c r="I19" i="1" s="1"/>
  <c r="G16" i="1"/>
  <c r="F16" i="1"/>
  <c r="D16" i="1"/>
  <c r="G14" i="1"/>
  <c r="F14" i="1"/>
  <c r="D14" i="1"/>
  <c r="F12" i="1"/>
  <c r="I12" i="1" s="1"/>
  <c r="F11" i="1"/>
  <c r="G11" i="1"/>
  <c r="G12" i="1"/>
</calcChain>
</file>

<file path=xl/sharedStrings.xml><?xml version="1.0" encoding="utf-8"?>
<sst xmlns="http://schemas.openxmlformats.org/spreadsheetml/2006/main" count="42" uniqueCount="32">
  <si>
    <t xml:space="preserve"> </t>
  </si>
  <si>
    <t>დაწესებულების დასახელება</t>
  </si>
  <si>
    <t>.....................................................................................................</t>
  </si>
  <si>
    <t>ანგარიშგების პერიოდი</t>
  </si>
  <si>
    <t>........... 2015</t>
  </si>
  <si>
    <t>C ჰეპატიტის მართვა (ადმინისტრაციული ხარჯი)</t>
  </si>
  <si>
    <t>N</t>
  </si>
  <si>
    <t>დასახელება</t>
  </si>
  <si>
    <t>ხელფასი</t>
  </si>
  <si>
    <t>თანამშრომელთა რაოდენობა</t>
  </si>
  <si>
    <t>სულ ხარჯი საანგარიშო პერიოდში</t>
  </si>
  <si>
    <t>თვის ხარჯი</t>
  </si>
  <si>
    <t>ხარჯი ერთ პაციენტზე გათვლით</t>
  </si>
  <si>
    <t xml:space="preserve"> შრომის ანაზღაურება</t>
  </si>
  <si>
    <t>˅</t>
  </si>
  <si>
    <t>პროგრამის  მენეჯერი</t>
  </si>
  <si>
    <t>მიმღები-რეცეფციონისტი</t>
  </si>
  <si>
    <t>სპეციალისტი - პროგრამის შესრულებაზე მომუშავე</t>
  </si>
  <si>
    <t>სპეციალისტი - წამლის გაცემაზე პასუხისმგებელი</t>
  </si>
  <si>
    <t>სპეციალისტი - კომპიუტერული უზრუნველყოფა</t>
  </si>
  <si>
    <t>სპეციალისტი - ფინანსურ ანგარიშებზე მომუშავე</t>
  </si>
  <si>
    <t>მიმდინარე ხარჯი</t>
  </si>
  <si>
    <t>კომუნალური ხარჯი</t>
  </si>
  <si>
    <t>საკანცელარიო ხარჯი</t>
  </si>
  <si>
    <t>სამეურნეო ხარჯი</t>
  </si>
  <si>
    <t>სამედიცინო აპარატურის დაზიანების ხარჯი</t>
  </si>
  <si>
    <t>დაცვის პოლიციის ხარჯი</t>
  </si>
  <si>
    <t>მიღებული მოგება</t>
  </si>
  <si>
    <t>საოფისე ხარჯი (ავეჯი, კომპ ტექნიკა შესყიდვა, მოვლა)</t>
  </si>
  <si>
    <t>სხვა გაუთვალისწინებელი ხარჯი</t>
  </si>
  <si>
    <t>ლოჯისტიკის ხარჯი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</si>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</sst>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Sylfaen"/>
      <family val="1"/>
    </font>
    <font>
      <sz val="10"/>
      <name val="Calibri"/>
      <family val="2"/>
    </font>
    <font>
      <b/>
      <sz val="10"/>
      <name val="Sylfaen"/>
      <family val="1"/>
    </font>
    <font>
      <b/>
      <sz val="14"/>
      <name val="Calibri"/>
      <family val="2"/>
    </font>
    <font>
      <sz val="10"/>
      <color theme="1"/>
      <name val="Sylfaen"/>
      <family val="1"/>
    </font>
    <font>
      <b/>
      <sz val="10"/>
      <color rgb="FFFF0000"/>
      <name val="Sylfaen"/>
      <family val="1"/>
    </font>
    <font>
      <b/>
      <sz val="1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1" xfId="0" applyFont="1" applyBorder="1" applyAlignment="1">
      <alignment vertical="center" wrapText="1"/>
    </xf>
    <xf numFmtId="0" fontId="1" fillId="0" borderId="11" xfId="0" applyFont="1" applyBorder="1"/>
    <xf numFmtId="0" fontId="1" fillId="0" borderId="0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vertical="center"/>
    </xf>
    <xf numFmtId="0" fontId="1" fillId="0" borderId="11" xfId="0" applyFont="1" applyBorder="1" applyAlignment="1">
      <alignment wrapText="1"/>
    </xf>
    <xf numFmtId="0" fontId="3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0" borderId="10" xfId="0" applyNumberFormat="1" applyFont="1" applyBorder="1" applyAlignment="1">
      <alignment vertical="center" wrapText="1"/>
    </xf>
    <xf numFmtId="0" fontId="1" fillId="0" borderId="10" xfId="0" applyFont="1" applyBorder="1" applyAlignment="1"/>
    <xf numFmtId="0" fontId="1" fillId="0" borderId="10" xfId="0" applyFont="1" applyBorder="1" applyAlignment="1"/>
    <xf numFmtId="0" fontId="1" fillId="0" borderId="1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vertical="center"/>
    </xf>
    <xf numFmtId="0" fontId="1" fillId="0" borderId="11" xfId="0" applyFont="1" applyBorder="1"/>
    <xf numFmtId="0" fontId="3" fillId="3" borderId="13" xfId="0" applyNumberFormat="1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vertical="center" wrapText="1"/>
    </xf>
    <xf numFmtId="0" fontId="1" fillId="0" borderId="10" xfId="0" applyFont="1" applyBorder="1" applyAlignment="1"/>
    <xf numFmtId="0" fontId="3" fillId="3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wrapText="1"/>
    </xf>
    <xf numFmtId="0" fontId="7" fillId="0" borderId="10" xfId="0" applyFont="1" applyBorder="1" applyAlignment="1"/>
    <xf numFmtId="0" fontId="8" fillId="0" borderId="1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C17" sqref="C17"/>
    </sheetView>
  </sheetViews>
  <sheetFormatPr defaultColWidth="9.109375" defaultRowHeight="13.8" x14ac:dyDescent="0.3"/>
  <cols>
    <col min="1" max="1" width="10.109375" style="1" customWidth="1"/>
    <col min="2" max="2" width="0.109375" style="1" customWidth="1"/>
    <col min="3" max="3" width="55.6640625" style="2" bestFit="1" customWidth="1"/>
    <col min="4" max="4" width="9.88671875" style="2" bestFit="1" customWidth="1"/>
    <col min="5" max="6" width="18.109375" style="1" customWidth="1"/>
    <col min="7" max="7" width="15.88671875" style="1" customWidth="1"/>
    <col min="8" max="8" width="24.109375" style="1" hidden="1" customWidth="1"/>
    <col min="9" max="9" width="14.5546875" style="1" customWidth="1"/>
    <col min="10" max="16384" width="9.109375" style="1"/>
  </cols>
  <sheetData>
    <row r="1" spans="1:10" ht="15" x14ac:dyDescent="0.3">
      <c r="A1" s="1" t="s">
        <v>0</v>
      </c>
    </row>
    <row r="2" spans="1:10" x14ac:dyDescent="0.3">
      <c r="C2" s="2" t="s">
        <v>1</v>
      </c>
      <c r="D2" s="30" t="s">
        <v>2</v>
      </c>
      <c r="E2" s="30"/>
      <c r="F2" s="30"/>
      <c r="G2" s="30"/>
    </row>
    <row r="3" spans="1:10" x14ac:dyDescent="0.3">
      <c r="C3" s="2" t="s">
        <v>3</v>
      </c>
      <c r="D3" s="1" t="s">
        <v>4</v>
      </c>
      <c r="E3" s="3">
        <v>42734</v>
      </c>
      <c r="F3" s="3"/>
    </row>
    <row r="5" spans="1:10" x14ac:dyDescent="0.3">
      <c r="A5" s="31" t="s">
        <v>5</v>
      </c>
      <c r="B5" s="32"/>
      <c r="C5" s="32"/>
      <c r="D5" s="32"/>
      <c r="E5" s="32"/>
      <c r="F5" s="32"/>
      <c r="G5" s="32"/>
      <c r="H5" s="32"/>
      <c r="I5" s="33"/>
    </row>
    <row r="6" spans="1:10" x14ac:dyDescent="0.3">
      <c r="A6" s="34"/>
      <c r="B6" s="35"/>
      <c r="C6" s="35"/>
      <c r="D6" s="35"/>
      <c r="E6" s="35"/>
      <c r="F6" s="35"/>
      <c r="G6" s="35"/>
      <c r="H6" s="35"/>
      <c r="I6" s="36"/>
    </row>
    <row r="7" spans="1:10" ht="15" hidden="1" x14ac:dyDescent="0.3">
      <c r="E7" s="4"/>
      <c r="F7" s="5"/>
      <c r="G7" s="5"/>
      <c r="H7" s="6"/>
    </row>
    <row r="8" spans="1:10" x14ac:dyDescent="0.3">
      <c r="A8" s="37" t="s">
        <v>6</v>
      </c>
      <c r="B8" s="39" t="s">
        <v>7</v>
      </c>
      <c r="C8" s="40"/>
      <c r="D8" s="43" t="s">
        <v>8</v>
      </c>
      <c r="E8" s="43" t="s">
        <v>9</v>
      </c>
      <c r="F8" s="37" t="s">
        <v>10</v>
      </c>
      <c r="G8" s="43" t="s">
        <v>11</v>
      </c>
      <c r="H8" s="7"/>
      <c r="I8" s="43" t="s">
        <v>12</v>
      </c>
      <c r="J8" s="2"/>
    </row>
    <row r="9" spans="1:10" ht="30.75" customHeight="1" x14ac:dyDescent="0.3">
      <c r="A9" s="38"/>
      <c r="B9" s="41"/>
      <c r="C9" s="42"/>
      <c r="D9" s="43"/>
      <c r="E9" s="43"/>
      <c r="F9" s="44"/>
      <c r="G9" s="43"/>
      <c r="H9" s="8"/>
      <c r="I9" s="43"/>
      <c r="J9" s="9"/>
    </row>
    <row r="10" spans="1:10" ht="18" x14ac:dyDescent="0.3">
      <c r="A10" s="10">
        <v>1</v>
      </c>
      <c r="B10" s="26" t="s">
        <v>13</v>
      </c>
      <c r="C10" s="29"/>
      <c r="D10" s="11" t="s">
        <v>14</v>
      </c>
      <c r="E10" s="11" t="s">
        <v>14</v>
      </c>
      <c r="F10" s="11" t="s">
        <v>14</v>
      </c>
      <c r="G10" s="11" t="s">
        <v>14</v>
      </c>
      <c r="H10" s="12"/>
      <c r="I10" s="11" t="s">
        <v>14</v>
      </c>
    </row>
    <row r="11" spans="1:10" x14ac:dyDescent="0.3">
      <c r="A11" s="13"/>
      <c r="B11" s="24" t="s">
        <v>15</v>
      </c>
      <c r="C11" s="25"/>
      <c r="D11" s="8">
        <v>1875</v>
      </c>
      <c r="E11" s="12">
        <v>1</v>
      </c>
      <c r="F11" s="45">
        <f>D11*17</f>
        <v>31875</v>
      </c>
      <c r="G11" s="12">
        <f>D11</f>
        <v>1875</v>
      </c>
      <c r="H11" s="12"/>
      <c r="I11" s="12">
        <f>F11/3450</f>
        <v>9.2391304347826093</v>
      </c>
    </row>
    <row r="12" spans="1:10" x14ac:dyDescent="0.3">
      <c r="A12" s="13"/>
      <c r="B12" s="24" t="s">
        <v>16</v>
      </c>
      <c r="C12" s="25"/>
      <c r="D12" s="8">
        <f>300+300</f>
        <v>600</v>
      </c>
      <c r="E12" s="12">
        <v>2</v>
      </c>
      <c r="F12" s="45">
        <f>D12*17</f>
        <v>10200</v>
      </c>
      <c r="G12" s="12">
        <f>D12</f>
        <v>600</v>
      </c>
      <c r="H12" s="12"/>
      <c r="I12" s="12">
        <f>F12/3450</f>
        <v>2.9565217391304346</v>
      </c>
    </row>
    <row r="13" spans="1:10" x14ac:dyDescent="0.3">
      <c r="A13" s="13"/>
      <c r="B13" s="24" t="s">
        <v>17</v>
      </c>
      <c r="C13" s="25"/>
      <c r="D13" s="8"/>
      <c r="E13" s="12"/>
      <c r="F13" s="45"/>
      <c r="G13" s="12"/>
      <c r="H13" s="12"/>
      <c r="I13" s="12"/>
    </row>
    <row r="14" spans="1:10" x14ac:dyDescent="0.3">
      <c r="A14" s="13"/>
      <c r="B14" s="24" t="s">
        <v>18</v>
      </c>
      <c r="C14" s="25"/>
      <c r="D14" s="8">
        <f>750+400</f>
        <v>1150</v>
      </c>
      <c r="E14" s="12">
        <v>2</v>
      </c>
      <c r="F14" s="45">
        <f>750*17+400*2</f>
        <v>13550</v>
      </c>
      <c r="G14" s="12">
        <f>D14</f>
        <v>1150</v>
      </c>
      <c r="H14" s="12"/>
      <c r="I14" s="12">
        <f>F14/3450</f>
        <v>3.9275362318840581</v>
      </c>
    </row>
    <row r="15" spans="1:10" x14ac:dyDescent="0.3">
      <c r="A15" s="13"/>
      <c r="B15" s="24" t="s">
        <v>19</v>
      </c>
      <c r="C15" s="25"/>
      <c r="D15" s="8">
        <f>700</f>
        <v>700</v>
      </c>
      <c r="E15" s="12">
        <v>1</v>
      </c>
      <c r="F15" s="45">
        <f>G15*17</f>
        <v>11900</v>
      </c>
      <c r="G15" s="12">
        <v>700</v>
      </c>
      <c r="H15" s="12"/>
      <c r="I15" s="12">
        <f>F15/3450</f>
        <v>3.4492753623188408</v>
      </c>
    </row>
    <row r="16" spans="1:10" x14ac:dyDescent="0.3">
      <c r="A16" s="13"/>
      <c r="B16" s="24" t="s">
        <v>20</v>
      </c>
      <c r="C16" s="25"/>
      <c r="D16" s="8">
        <f>500+750</f>
        <v>1250</v>
      </c>
      <c r="E16" s="12">
        <v>2</v>
      </c>
      <c r="F16" s="45">
        <f>750*17+500*10</f>
        <v>17750</v>
      </c>
      <c r="G16" s="12">
        <f>D16</f>
        <v>1250</v>
      </c>
      <c r="H16" s="12"/>
      <c r="I16" s="12">
        <f>F16/3450</f>
        <v>5.1449275362318838</v>
      </c>
    </row>
    <row r="17" spans="1:9" x14ac:dyDescent="0.3">
      <c r="A17" s="13"/>
      <c r="B17" s="14"/>
      <c r="C17" s="47"/>
      <c r="D17" s="15"/>
      <c r="E17" s="12"/>
      <c r="F17" s="45"/>
      <c r="G17" s="12"/>
      <c r="H17" s="12"/>
      <c r="I17" s="12"/>
    </row>
    <row r="18" spans="1:9" ht="18" x14ac:dyDescent="0.3">
      <c r="A18" s="16">
        <v>2</v>
      </c>
      <c r="B18" s="26" t="s">
        <v>21</v>
      </c>
      <c r="C18" s="25"/>
      <c r="D18" s="17"/>
      <c r="E18" s="17"/>
      <c r="F18" s="50" t="s">
        <v>14</v>
      </c>
      <c r="G18" s="11" t="s">
        <v>14</v>
      </c>
      <c r="H18" s="12"/>
      <c r="I18" s="11" t="s">
        <v>14</v>
      </c>
    </row>
    <row r="19" spans="1:9" x14ac:dyDescent="0.3">
      <c r="A19" s="13"/>
      <c r="B19" s="13"/>
      <c r="C19" s="18" t="s">
        <v>22</v>
      </c>
      <c r="D19" s="18"/>
      <c r="E19" s="19"/>
      <c r="F19" s="46">
        <f>G19*17</f>
        <v>16660</v>
      </c>
      <c r="G19" s="12">
        <f>800+180</f>
        <v>980</v>
      </c>
      <c r="H19" s="12"/>
      <c r="I19" s="12">
        <f>F19/3450</f>
        <v>4.8289855072463768</v>
      </c>
    </row>
    <row r="20" spans="1:9" x14ac:dyDescent="0.3">
      <c r="A20" s="13"/>
      <c r="B20" s="13"/>
      <c r="C20" s="18" t="s">
        <v>23</v>
      </c>
      <c r="D20" s="18"/>
      <c r="E20" s="19"/>
      <c r="F20" s="46">
        <f>G20*17</f>
        <v>13600</v>
      </c>
      <c r="G20" s="12">
        <f>800</f>
        <v>800</v>
      </c>
      <c r="H20" s="12"/>
      <c r="I20" s="12">
        <f>F20/3450</f>
        <v>3.9420289855072466</v>
      </c>
    </row>
    <row r="21" spans="1:9" x14ac:dyDescent="0.3">
      <c r="A21" s="13"/>
      <c r="B21" s="13"/>
      <c r="C21" s="18" t="s">
        <v>24</v>
      </c>
      <c r="D21" s="18"/>
      <c r="E21" s="19"/>
      <c r="F21" s="46">
        <f>G21*17</f>
        <v>11050</v>
      </c>
      <c r="G21" s="12">
        <f>650</f>
        <v>650</v>
      </c>
      <c r="H21" s="12"/>
      <c r="I21" s="12">
        <f>F21/3450</f>
        <v>3.2028985507246377</v>
      </c>
    </row>
    <row r="22" spans="1:9" x14ac:dyDescent="0.3">
      <c r="A22" s="13"/>
      <c r="B22" s="27" t="s">
        <v>25</v>
      </c>
      <c r="C22" s="28"/>
      <c r="D22" s="19"/>
      <c r="E22" s="21"/>
      <c r="F22" s="46">
        <f>3600</f>
        <v>3600</v>
      </c>
      <c r="G22" s="12"/>
      <c r="H22" s="12"/>
      <c r="I22" s="12">
        <f>F22/3450</f>
        <v>1.0434782608695652</v>
      </c>
    </row>
    <row r="23" spans="1:9" x14ac:dyDescent="0.3">
      <c r="A23" s="13"/>
      <c r="B23" s="22"/>
      <c r="C23" s="12" t="s">
        <v>26</v>
      </c>
      <c r="D23" s="19"/>
      <c r="E23" s="21"/>
      <c r="F23" s="46">
        <f>G23*17</f>
        <v>28390</v>
      </c>
      <c r="G23" s="12">
        <f>270+1400</f>
        <v>1670</v>
      </c>
      <c r="H23" s="12"/>
      <c r="I23" s="12">
        <f>F23/3450</f>
        <v>8.2289855072463762</v>
      </c>
    </row>
    <row r="24" spans="1:9" x14ac:dyDescent="0.3">
      <c r="A24" s="13"/>
      <c r="B24" s="22"/>
      <c r="C24" s="5" t="s">
        <v>30</v>
      </c>
      <c r="D24" s="20"/>
      <c r="E24" s="21"/>
      <c r="F24" s="46">
        <f>17*G24</f>
        <v>5100</v>
      </c>
      <c r="G24" s="12">
        <f>300</f>
        <v>300</v>
      </c>
      <c r="H24" s="12"/>
      <c r="I24" s="12">
        <f>F24/3450</f>
        <v>1.4782608695652173</v>
      </c>
    </row>
    <row r="25" spans="1:9" ht="14.4" x14ac:dyDescent="0.3">
      <c r="A25" s="13"/>
      <c r="B25" s="22"/>
      <c r="C25" t="s">
        <v>28</v>
      </c>
      <c r="D25" s="19"/>
      <c r="E25" s="21"/>
      <c r="F25" s="46">
        <v>12155</v>
      </c>
      <c r="G25" s="12"/>
      <c r="H25" s="12"/>
      <c r="I25" s="12">
        <f>F25/3450</f>
        <v>3.5231884057971015</v>
      </c>
    </row>
    <row r="26" spans="1:9" ht="14.4" x14ac:dyDescent="0.3">
      <c r="A26" s="13"/>
      <c r="B26" s="22"/>
      <c r="C26" t="s">
        <v>29</v>
      </c>
      <c r="D26" s="20"/>
      <c r="E26" s="21"/>
      <c r="F26" s="46">
        <f>G26*12</f>
        <v>3000</v>
      </c>
      <c r="G26" s="12">
        <f>250</f>
        <v>250</v>
      </c>
      <c r="H26" s="12"/>
      <c r="I26" s="12">
        <f>F26/3450</f>
        <v>0.86956521739130432</v>
      </c>
    </row>
    <row r="27" spans="1:9" ht="14.4" x14ac:dyDescent="0.3">
      <c r="A27" s="49" t="s">
        <v>31</v>
      </c>
      <c r="B27" s="22"/>
      <c r="C27"/>
      <c r="D27" s="20">
        <f>SUM(D11:D17,D19:D26)</f>
        <v>5575</v>
      </c>
      <c r="E27" s="20">
        <f t="shared" ref="E27:I27" si="0">SUM(E11:E17,E19:E26)</f>
        <v>8</v>
      </c>
      <c r="F27" s="20">
        <f t="shared" si="0"/>
        <v>178830</v>
      </c>
      <c r="G27" s="20">
        <f t="shared" si="0"/>
        <v>10225</v>
      </c>
      <c r="H27" s="20">
        <f t="shared" si="0"/>
        <v>0</v>
      </c>
      <c r="I27" s="48">
        <f t="shared" si="0"/>
        <v>51.834782608695654</v>
      </c>
    </row>
    <row r="28" spans="1:9" ht="18" x14ac:dyDescent="0.3">
      <c r="A28" s="16">
        <v>3</v>
      </c>
      <c r="B28" s="16"/>
      <c r="C28" s="16" t="s">
        <v>27</v>
      </c>
      <c r="D28" s="16"/>
      <c r="E28" s="16"/>
      <c r="F28" s="51" t="s">
        <v>14</v>
      </c>
      <c r="G28" s="11" t="s">
        <v>14</v>
      </c>
      <c r="H28" s="16"/>
      <c r="I28" s="11" t="s">
        <v>14</v>
      </c>
    </row>
    <row r="29" spans="1:9" ht="15" x14ac:dyDescent="0.3">
      <c r="A29" s="12"/>
      <c r="B29" s="12"/>
      <c r="C29" s="23"/>
      <c r="D29" s="23"/>
      <c r="E29" s="12"/>
      <c r="F29" s="45">
        <v>132480</v>
      </c>
      <c r="G29" s="12"/>
      <c r="H29" s="12"/>
      <c r="I29" s="12"/>
    </row>
  </sheetData>
  <mergeCells count="18">
    <mergeCell ref="D2:G2"/>
    <mergeCell ref="A5:I6"/>
    <mergeCell ref="A8:A9"/>
    <mergeCell ref="B8:C9"/>
    <mergeCell ref="D8:D9"/>
    <mergeCell ref="E8:E9"/>
    <mergeCell ref="F8:F9"/>
    <mergeCell ref="G8:G9"/>
    <mergeCell ref="I8:I9"/>
    <mergeCell ref="B16:C16"/>
    <mergeCell ref="B18:C18"/>
    <mergeCell ref="B22:C22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2017-02-20T20:02:32Z</dcterms:modified>
</cp:coreProperties>
</file>